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drawings/drawing2.xml" ContentType="application/vnd.openxmlformats-officedocument.drawing+xml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G:\HydrauCalc\Exemples systèmes complets\Exemples HydrauCalcXL\__Tutoriels\4 - FoFM - Munson - 7th Ed (2015) - Example 8.14 - page 458\"/>
    </mc:Choice>
  </mc:AlternateContent>
  <xr:revisionPtr revIDLastSave="0" documentId="13_ncr:1_{5D1ADD10-AC4C-480D-8668-0234F3989322}" xr6:coauthVersionLast="46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adme" sheetId="3" r:id="rId1"/>
    <sheet name="Three reservoirs" sheetId="2" r:id="rId2"/>
  </sheets>
  <externalReferences>
    <externalReference r:id="rId3"/>
  </externalReferences>
  <definedNames>
    <definedName name="Cd">'Three reservoirs'!$E$16</definedName>
    <definedName name="D_1">'Three reservoirs'!$F$26</definedName>
    <definedName name="D_2">'Three reservoirs'!$F$27</definedName>
    <definedName name="D_3">'Three reservoirs'!$F$28</definedName>
    <definedName name="dH_1">'Three reservoirs'!$K$31</definedName>
    <definedName name="dH_2">'Three reservoirs'!$K$32</definedName>
    <definedName name="dH_3">'Three reservoirs'!$K$33</definedName>
    <definedName name="f_1">'Three reservoirs'!$D$36</definedName>
    <definedName name="f_2">'Three reservoirs'!$D$37</definedName>
    <definedName name="f_3">'Three reservoirs'!$D$38</definedName>
    <definedName name="g">'Three reservoirs'!$E$22</definedName>
    <definedName name="L_1">'Three reservoirs'!$F$31</definedName>
    <definedName name="L_2">'Three reservoirs'!$F$32</definedName>
    <definedName name="L_3">'Three reservoirs'!$F$33</definedName>
    <definedName name="P_A">'Three reservoirs'!$F$47</definedName>
    <definedName name="P_B">'Three reservoirs'!$F$48</definedName>
    <definedName name="P_C">'Three reservoirs'!$F$49</definedName>
    <definedName name="Q_1">'Three reservoirs'!$K$50</definedName>
    <definedName name="Q_2">'Three reservoirs'!$M$39</definedName>
    <definedName name="Q_3">'Three reservoirs'!$M$40</definedName>
    <definedName name="Q_pA">[1]System!$R$6</definedName>
    <definedName name="Q_pB">[1]System!$R$7</definedName>
    <definedName name="Q_pC">[1]System!$R$15</definedName>
    <definedName name="Q_pD">[1]System!$R$16</definedName>
    <definedName name="Q_pE">[1]System!$R$17</definedName>
    <definedName name="Q_pF">[1]System!$R$8</definedName>
    <definedName name="Q_pG">[1]System!$R$18</definedName>
    <definedName name="Q_pH">[1]System!$R$19</definedName>
    <definedName name="rho">'Three reservoirs'!$E$19</definedName>
    <definedName name="solver_adj" localSheetId="1" hidden="1">'Three reservoirs'!$M$39:$M$40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'Three reservoirs'!$M$43</definedName>
    <definedName name="solver_lhs2" localSheetId="1" hidden="1">'Three reservoirs'!$M$46</definedName>
    <definedName name="solver_lhs3" localSheetId="1" hidden="1">'Three reservoirs'!#REF!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2</definedName>
    <definedName name="solver_nwt" localSheetId="1" hidden="1">1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el2" localSheetId="1" hidden="1">2</definedName>
    <definedName name="solver_rel3" localSheetId="1" hidden="1">2</definedName>
    <definedName name="solver_rhs1" localSheetId="1" hidden="1">0</definedName>
    <definedName name="solver_rhs2" localSheetId="1" hidden="1">0</definedName>
    <definedName name="solver_rhs3" localSheetId="1" hidden="1">0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3</definedName>
    <definedName name="solver_val" localSheetId="1" hidden="1">0</definedName>
    <definedName name="solver_ver" localSheetId="1" hidden="1">3</definedName>
    <definedName name="V_A">'Three reservoirs'!$F$52</definedName>
    <definedName name="V_B">'Three reservoirs'!$F$53</definedName>
    <definedName name="V_C">'Three reservoirs'!$F$54</definedName>
    <definedName name="z_A">'Three reservoirs'!$F$42</definedName>
    <definedName name="z_B">'Three reservoirs'!$F$43</definedName>
    <definedName name="z_C">'Three reservoirs'!$F$44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0" i="2" l="1"/>
  <c r="F26" i="2"/>
  <c r="F53" i="2"/>
  <c r="F52" i="2"/>
  <c r="F31" i="2"/>
  <c r="F42" i="2"/>
  <c r="F48" i="2"/>
  <c r="Q39" i="2"/>
  <c r="F54" i="2"/>
  <c r="Q40" i="2"/>
  <c r="F28" i="2"/>
  <c r="F44" i="2"/>
  <c r="F33" i="2"/>
  <c r="F49" i="2"/>
  <c r="F27" i="2"/>
  <c r="F47" i="2"/>
  <c r="K31" i="2"/>
  <c r="F32" i="2"/>
  <c r="K32" i="2" s="1"/>
  <c r="K33" i="2"/>
  <c r="F43" i="2"/>
  <c r="Q50" i="2"/>
  <c r="H121" i="3" l="1"/>
  <c r="I121" i="3" s="1"/>
  <c r="H122" i="3"/>
  <c r="I122" i="3" s="1"/>
  <c r="H120" i="3"/>
  <c r="I120" i="3" s="1"/>
  <c r="Q33" i="2"/>
  <c r="Q32" i="2"/>
  <c r="M46" i="2" l="1"/>
  <c r="M43" i="2"/>
  <c r="Q31" i="2"/>
</calcChain>
</file>

<file path=xl/sharedStrings.xml><?xml version="1.0" encoding="utf-8"?>
<sst xmlns="http://schemas.openxmlformats.org/spreadsheetml/2006/main" count="218" uniqueCount="152">
  <si>
    <t>m³/s</t>
  </si>
  <si>
    <t>kg/m³</t>
  </si>
  <si>
    <t>Density</t>
  </si>
  <si>
    <t>Check data (0/1)</t>
  </si>
  <si>
    <t>P1</t>
  </si>
  <si>
    <t>P2</t>
  </si>
  <si>
    <t>Input data</t>
  </si>
  <si>
    <t>Variable name</t>
  </si>
  <si>
    <t>HydrauCalc calculation</t>
  </si>
  <si>
    <t>Excel calculation</t>
  </si>
  <si>
    <t>Data verification</t>
  </si>
  <si>
    <t>Cd</t>
  </si>
  <si>
    <t>Fluid data (Water 20°C)</t>
  </si>
  <si>
    <t>rho</t>
  </si>
  <si>
    <t>Reference</t>
  </si>
  <si>
    <t>Difference</t>
  </si>
  <si>
    <t>Darcy friction factor</t>
  </si>
  <si>
    <t>R1</t>
  </si>
  <si>
    <t>R2</t>
  </si>
  <si>
    <t>https://hydraucalc.com</t>
  </si>
  <si>
    <t>Legend</t>
  </si>
  <si>
    <t>Unit symbol</t>
  </si>
  <si>
    <t>Pa</t>
  </si>
  <si>
    <t>Content of neighboring cell</t>
  </si>
  <si>
    <t>Comparison of results with the reference:</t>
  </si>
  <si>
    <t>Description of the system:</t>
  </si>
  <si>
    <t>The assumptions are:</t>
  </si>
  <si>
    <t>The geometry of the components is known.</t>
  </si>
  <si>
    <t>The roughness of the piping is defined by a Darcy coefficient of friction.</t>
  </si>
  <si>
    <t>Note 1:</t>
  </si>
  <si>
    <t>Note 2:</t>
  </si>
  <si>
    <t>This allows you to manipulate variable names in functions rather than cell addresses.</t>
  </si>
  <si>
    <t>When the cell is named, the name of the cell is recalled to the left of it by a fuschia-colored text.</t>
  </si>
  <si>
    <t>Example: cell E19 has the name "rho" which will be used in functions having density as a parameter.</t>
  </si>
  <si>
    <t>Cells containing input data or calculated values are named using Excel's Name Manager.</t>
  </si>
  <si>
    <t>A particular cell named "Cd" makes it possible, when setting up the functions for calculating the components,</t>
  </si>
  <si>
    <t>to deactivate all error messages due to unspecified parameters which take the value 0 by default,</t>
  </si>
  <si>
    <t>and which causes divisions by 0 (# DIV / 0!).</t>
  </si>
  <si>
    <t>and data out of validity limits.</t>
  </si>
  <si>
    <t>and the value 1 during the execution of the calculations.</t>
  </si>
  <si>
    <t>Description of the contents of the worksheet:</t>
  </si>
  <si>
    <t>The functions used are recalled in gray text.</t>
  </si>
  <si>
    <t>• The input data is represented by the formatted cells as follows:</t>
  </si>
  <si>
    <t>• The calculations performed using the functions of the HydrauCalcXL add-in are represented by the cells formatted as follows:</t>
  </si>
  <si>
    <t>• The calculations performed using functions built into Excel are represented by cells formatted as follows:</t>
  </si>
  <si>
    <t>Characteristics of the fluid:</t>
  </si>
  <si>
    <t>It is advised to assign the value 0 to this cell during the modelling of the system,</t>
  </si>
  <si>
    <t>Resolution of problem:</t>
  </si>
  <si>
    <t>Remarks:</t>
  </si>
  <si>
    <t>HydrauCalcXL</t>
  </si>
  <si>
    <t>Reference: Fundamentals of Fluid Mechanics - Munson - 8th Ed - Example 8.14 - page 458</t>
  </si>
  <si>
    <t>Find: the flowrate in each pipe</t>
  </si>
  <si>
    <t>Diameter</t>
  </si>
  <si>
    <t>ft</t>
  </si>
  <si>
    <t>m</t>
  </si>
  <si>
    <t>P3</t>
  </si>
  <si>
    <t>Length</t>
  </si>
  <si>
    <t>R3</t>
  </si>
  <si>
    <t>Surface elevation</t>
  </si>
  <si>
    <t>Surface pressure</t>
  </si>
  <si>
    <t>psi</t>
  </si>
  <si>
    <t>D_1</t>
  </si>
  <si>
    <t>L_1</t>
  </si>
  <si>
    <t>f_1</t>
  </si>
  <si>
    <t>D_2</t>
  </si>
  <si>
    <t>L_2</t>
  </si>
  <si>
    <t>f_2</t>
  </si>
  <si>
    <t>D_3</t>
  </si>
  <si>
    <t>L_3</t>
  </si>
  <si>
    <t>f_3</t>
  </si>
  <si>
    <t>SI units</t>
  </si>
  <si>
    <t>Pipes data</t>
  </si>
  <si>
    <t>Reservoirs data</t>
  </si>
  <si>
    <t>z_A</t>
  </si>
  <si>
    <t>z_B</t>
  </si>
  <si>
    <t>z_C</t>
  </si>
  <si>
    <t>P_A</t>
  </si>
  <si>
    <t>P_B</t>
  </si>
  <si>
    <t>P_C</t>
  </si>
  <si>
    <t>Solver data</t>
  </si>
  <si>
    <t>Value to be computed by solver (variable cells)</t>
  </si>
  <si>
    <t>Constraints:</t>
  </si>
  <si>
    <t>Deducted flowrate:</t>
  </si>
  <si>
    <t>Q_2</t>
  </si>
  <si>
    <t>Q_3</t>
  </si>
  <si>
    <t>Q_1</t>
  </si>
  <si>
    <t xml:space="preserve">    Pipe 2</t>
  </si>
  <si>
    <t xml:space="preserve">    Pipe 3</t>
  </si>
  <si>
    <t xml:space="preserve">   Pipe 1</t>
  </si>
  <si>
    <t>m/s</t>
  </si>
  <si>
    <t>ft/s</t>
  </si>
  <si>
    <t>Gravitational acceleration</t>
  </si>
  <si>
    <t>g</t>
  </si>
  <si>
    <t>m/s²</t>
  </si>
  <si>
    <t>ft³/s</t>
  </si>
  <si>
    <t>Pipe head loss</t>
  </si>
  <si>
    <t>dH_1</t>
  </si>
  <si>
    <t>dH_2</t>
  </si>
  <si>
    <t>dH_3</t>
  </si>
  <si>
    <t>Surface velocity</t>
  </si>
  <si>
    <t>V_A</t>
  </si>
  <si>
    <t>V_B</t>
  </si>
  <si>
    <t>V_C</t>
  </si>
  <si>
    <t>= (P_A-P_C)/rho/g + (V_A²-V_C²)/2/g  + (z_A - z_C) - (dH_1 + dH_3)</t>
  </si>
  <si>
    <t>= (P_A-P_B)/rho/g + (V_A²-V_B²)/2/g  + (z_A - z_B) - (dH_1 + dH_2)</t>
  </si>
  <si>
    <t>R2022a</t>
  </si>
  <si>
    <t>Name</t>
  </si>
  <si>
    <t>Because of the large length-to-diameter ratio, minor losses are negligible.</t>
  </si>
  <si>
    <t>Extended Bernoulli equations for a real fluid:</t>
  </si>
  <si>
    <t>Gravitational acceleration:</t>
  </si>
  <si>
    <t>Pipes data:</t>
  </si>
  <si>
    <t>Reservoirs data:</t>
  </si>
  <si>
    <t>= HeadLoss_f_L_D_Qv_g(f_1;L_1;D_1;Q_1;g)</t>
  </si>
  <si>
    <t>= HeadLoss_f_L_D_Qv_g(f_2;L_2;D_2;Q_2;g)</t>
  </si>
  <si>
    <t>= HeadLoss_f_L_D_Qv_g(f_3;L_3;D_3;Q_3;g)</t>
  </si>
  <si>
    <t>= Q_2 + Q_3</t>
  </si>
  <si>
    <t>Application of the energy equation between points A and B gives:</t>
  </si>
  <si>
    <t>Application of the energy equation between points A and C gives:</t>
  </si>
  <si>
    <t>Comparison of volume flowrates (ft³/s)</t>
  </si>
  <si>
    <t>which requires knowing the direction of fluid flow in each branch.</t>
  </si>
  <si>
    <t>The use of the HydrauCalcXL library imposes positive flowrates in all the branches of the studied system,</t>
  </si>
  <si>
    <t>The units used by default in the HydrauCalcXL functions are those of the International</t>
  </si>
  <si>
    <t>System (SI units) and the system data is indicated in imperial units.</t>
  </si>
  <si>
    <t>Head loss in pipes:</t>
  </si>
  <si>
    <t>• Solver data for finding a solution:</t>
  </si>
  <si>
    <t>Guessed values for variables cells are necessary.</t>
  </si>
  <si>
    <t>In the present system, these initial guesses made it possible to find the solution:</t>
  </si>
  <si>
    <t>The necessary data for the solver are:</t>
  </si>
  <si>
    <t>The following window is displayed if the solver find a solution.</t>
  </si>
  <si>
    <t>The results obtained are presented in the following figure:</t>
  </si>
  <si>
    <t>the variable cells which, in our case, is the desired flowrates Q_2 and Q_3 (cells M39:M40),</t>
  </si>
  <si>
    <t>the constraint to be respected (cells M43 and M46).</t>
  </si>
  <si>
    <t>The purpose of this example is to demonstrate the use of the Excel spreadsheet and its equation solver</t>
  </si>
  <si>
    <t>to solve a pipe network comprising three reservoirs connected by three pipes.</t>
  </si>
  <si>
    <t>Pipe networks are much more difficult to analyze than single-path problems,</t>
  </si>
  <si>
    <t>almost always requiring iterative solution methods.</t>
  </si>
  <si>
    <t>In this system, the geometry of the pipes is known as well as the static pressures and fluid levels in the tanks.</t>
  </si>
  <si>
    <t>The system of equations is nonlinear and therefore requires an iterative solution.</t>
  </si>
  <si>
    <t>The computational solution of flow problems in pipes involves solving the continuity and energy equations simultaneously.</t>
  </si>
  <si>
    <t>This example demonstrates also the use of unit conversion functions.</t>
  </si>
  <si>
    <t>with: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</si>
  <si>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</t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</si>
  <si>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</si>
  <si>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</si>
  <si>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t>Pipe 2  head loss</t>
  </si>
  <si>
    <t>Pipe 1  head loss</t>
  </si>
  <si>
    <t>Pipe 3  head loss</t>
  </si>
  <si>
    <t>Pipe head losses are calculated with the "HeadLoss_f_L_D_Qv_g" function of the HydrauCalcXL library:</t>
  </si>
  <si>
    <t>Important notes:</t>
  </si>
  <si>
    <t>Before each new execution of the solver, it is advisable to replace the variable cells by the initial guesses.</t>
  </si>
  <si>
    <t>Sometimes the solver does not find a solution when it is restarted while keeping the variable cells</t>
  </si>
  <si>
    <t>resulting from the previous calculation.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</si>
</sst>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2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FF"/>
      <name val="Calibri"/>
      <family val="2"/>
      <scheme val="minor"/>
    </font>
    <font>
      <b/>
      <sz val="16"/>
      <color rgb="FF538DD5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F040D7"/>
      <name val="Calibri"/>
      <family val="2"/>
      <scheme val="minor"/>
    </font>
    <font>
      <sz val="10"/>
      <name val="Calibri"/>
      <family val="2"/>
      <scheme val="minor"/>
    </font>
    <font>
      <sz val="10"/>
      <color rgb="FF548235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3DEF8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ck">
        <color rgb="FF548235"/>
      </left>
      <right/>
      <top style="thick">
        <color rgb="FF548235"/>
      </top>
      <bottom style="thick">
        <color rgb="FF548235"/>
      </bottom>
      <diagonal/>
    </border>
    <border>
      <left/>
      <right/>
      <top style="thick">
        <color rgb="FF548235"/>
      </top>
      <bottom style="thick">
        <color rgb="FF548235"/>
      </bottom>
      <diagonal/>
    </border>
    <border>
      <left/>
      <right style="thick">
        <color rgb="FF548235"/>
      </right>
      <top style="thick">
        <color rgb="FF548235"/>
      </top>
      <bottom style="thick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thick">
        <color rgb="FF548235"/>
      </bottom>
      <diagonal/>
    </border>
    <border>
      <left style="thin">
        <color rgb="FF548235"/>
      </left>
      <right style="thick">
        <color rgb="FF548235"/>
      </right>
      <top style="thin">
        <color rgb="FF548235"/>
      </top>
      <bottom style="thick">
        <color rgb="FF548235"/>
      </bottom>
      <diagonal/>
    </border>
    <border>
      <left style="thick">
        <color rgb="FF548235"/>
      </left>
      <right style="thin">
        <color rgb="FF548235"/>
      </right>
      <top style="thin">
        <color rgb="FF548235"/>
      </top>
      <bottom style="thick">
        <color rgb="FF548235"/>
      </bottom>
      <diagonal/>
    </border>
    <border>
      <left style="medium">
        <color rgb="FFFABF8F"/>
      </left>
      <right style="medium">
        <color rgb="FFFABF8F"/>
      </right>
      <top style="medium">
        <color rgb="FFFABF8F"/>
      </top>
      <bottom style="medium">
        <color rgb="FFFABF8F"/>
      </bottom>
      <diagonal/>
    </border>
    <border>
      <left style="medium">
        <color rgb="FF76933C"/>
      </left>
      <right style="medium">
        <color rgb="FF76933C"/>
      </right>
      <top style="medium">
        <color rgb="FF76933C"/>
      </top>
      <bottom style="medium">
        <color rgb="FF76933C"/>
      </bottom>
      <diagonal/>
    </border>
    <border>
      <left style="medium">
        <color rgb="FF482CBC"/>
      </left>
      <right style="medium">
        <color rgb="FF482CBC"/>
      </right>
      <top style="medium">
        <color rgb="FF482CBC"/>
      </top>
      <bottom style="medium">
        <color rgb="FF482CB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FABF8F"/>
      </left>
      <right style="medium">
        <color rgb="FFFABF8F"/>
      </right>
      <top style="medium">
        <color rgb="FFFABF8F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482CBC"/>
      </left>
      <right style="medium">
        <color rgb="FF482CBC"/>
      </right>
      <top style="medium">
        <color rgb="FF482CBC"/>
      </top>
      <bottom style="thin">
        <color indexed="64"/>
      </bottom>
      <diagonal/>
    </border>
    <border>
      <left style="thick">
        <color rgb="FF548235"/>
      </left>
      <right style="thin">
        <color rgb="FF548235"/>
      </right>
      <top style="thick">
        <color rgb="FF548235"/>
      </top>
      <bottom style="thick">
        <color rgb="FF548235"/>
      </bottom>
      <diagonal/>
    </border>
    <border>
      <left style="thin">
        <color rgb="FF548235"/>
      </left>
      <right style="thin">
        <color rgb="FF548235"/>
      </right>
      <top style="thick">
        <color rgb="FF548235"/>
      </top>
      <bottom style="thick">
        <color rgb="FF548235"/>
      </bottom>
      <diagonal/>
    </border>
    <border>
      <left style="thin">
        <color rgb="FF548235"/>
      </left>
      <right style="thick">
        <color rgb="FF548235"/>
      </right>
      <top style="thick">
        <color rgb="FF548235"/>
      </top>
      <bottom style="thick">
        <color rgb="FF548235"/>
      </bottom>
      <diagonal/>
    </border>
    <border>
      <left style="thick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 style="thick">
        <color rgb="FF548235"/>
      </right>
      <top/>
      <bottom/>
      <diagonal/>
    </border>
    <border>
      <left style="thick">
        <color rgb="FF548235"/>
      </left>
      <right style="thin">
        <color rgb="FF548235"/>
      </right>
      <top style="thin">
        <color rgb="FF548235"/>
      </top>
      <bottom style="thin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thin">
        <color rgb="FF548235"/>
      </bottom>
      <diagonal/>
    </border>
    <border>
      <left style="thin">
        <color rgb="FF548235"/>
      </left>
      <right style="thick">
        <color rgb="FF548235"/>
      </right>
      <top style="thin">
        <color rgb="FF548235"/>
      </top>
      <bottom style="thin">
        <color rgb="FF548235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89">
    <xf numFmtId="0" fontId="0" fillId="0" borderId="0" xfId="0"/>
    <xf numFmtId="11" fontId="0" fillId="0" borderId="0" xfId="0" applyNumberFormat="1"/>
    <xf numFmtId="0" fontId="1" fillId="0" borderId="0" xfId="0" applyFont="1"/>
    <xf numFmtId="164" fontId="0" fillId="0" borderId="0" xfId="0" applyNumberFormat="1"/>
    <xf numFmtId="0" fontId="4" fillId="0" borderId="0" xfId="0" applyFont="1"/>
    <xf numFmtId="0" fontId="3" fillId="0" borderId="0" xfId="0" applyFont="1"/>
    <xf numFmtId="165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/>
    <xf numFmtId="0" fontId="6" fillId="0" borderId="0" xfId="2"/>
    <xf numFmtId="0" fontId="7" fillId="0" borderId="0" xfId="0" applyFont="1"/>
    <xf numFmtId="0" fontId="8" fillId="0" borderId="0" xfId="0" applyFont="1"/>
    <xf numFmtId="0" fontId="0" fillId="2" borderId="7" xfId="0" applyFill="1" applyBorder="1" applyAlignment="1">
      <alignment horizontal="center"/>
    </xf>
    <xf numFmtId="0" fontId="8" fillId="0" borderId="0" xfId="0" quotePrefix="1" applyFont="1"/>
    <xf numFmtId="0" fontId="0" fillId="3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9" fillId="0" borderId="0" xfId="0" applyFont="1"/>
    <xf numFmtId="0" fontId="4" fillId="0" borderId="0" xfId="0" applyFont="1" applyAlignment="1">
      <alignment horizontal="center"/>
    </xf>
    <xf numFmtId="0" fontId="10" fillId="0" borderId="0" xfId="0" quotePrefix="1" applyFont="1"/>
    <xf numFmtId="0" fontId="11" fillId="0" borderId="0" xfId="0" applyFont="1"/>
    <xf numFmtId="0" fontId="8" fillId="0" borderId="0" xfId="0" applyFont="1" applyFill="1" applyBorder="1" applyAlignment="1"/>
    <xf numFmtId="0" fontId="12" fillId="0" borderId="0" xfId="0" applyFont="1"/>
    <xf numFmtId="0" fontId="0" fillId="0" borderId="0" xfId="0" applyAlignment="1">
      <alignment horizontal="center"/>
    </xf>
    <xf numFmtId="0" fontId="0" fillId="2" borderId="7" xfId="0" applyNumberFormat="1" applyFill="1" applyBorder="1" applyAlignment="1">
      <alignment horizontal="center"/>
    </xf>
    <xf numFmtId="0" fontId="0" fillId="4" borderId="9" xfId="0" applyNumberForma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10" xfId="0" applyFont="1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1" xfId="0" applyBorder="1"/>
    <xf numFmtId="0" fontId="0" fillId="0" borderId="12" xfId="0" applyBorder="1"/>
    <xf numFmtId="0" fontId="8" fillId="0" borderId="13" xfId="0" applyFont="1" applyBorder="1" applyAlignment="1">
      <alignment horizontal="center"/>
    </xf>
    <xf numFmtId="0" fontId="9" fillId="0" borderId="0" xfId="0" applyFont="1" applyBorder="1"/>
    <xf numFmtId="0" fontId="4" fillId="0" borderId="0" xfId="0" applyFont="1" applyBorder="1" applyAlignment="1">
      <alignment horizontal="center"/>
    </xf>
    <xf numFmtId="0" fontId="9" fillId="0" borderId="14" xfId="0" applyFont="1" applyBorder="1"/>
    <xf numFmtId="0" fontId="0" fillId="0" borderId="13" xfId="0" applyBorder="1"/>
    <xf numFmtId="0" fontId="0" fillId="0" borderId="0" xfId="0" applyNumberFormat="1" applyBorder="1"/>
    <xf numFmtId="0" fontId="0" fillId="0" borderId="0" xfId="0" applyBorder="1"/>
    <xf numFmtId="0" fontId="0" fillId="0" borderId="14" xfId="0" applyBorder="1"/>
    <xf numFmtId="0" fontId="0" fillId="0" borderId="0" xfId="0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0" fillId="2" borderId="17" xfId="0" applyNumberFormat="1" applyFill="1" applyBorder="1" applyAlignment="1">
      <alignment horizontal="center"/>
    </xf>
    <xf numFmtId="0" fontId="0" fillId="0" borderId="16" xfId="0" applyBorder="1"/>
    <xf numFmtId="0" fontId="0" fillId="0" borderId="18" xfId="0" applyBorder="1"/>
    <xf numFmtId="0" fontId="0" fillId="0" borderId="10" xfId="0" applyBorder="1"/>
    <xf numFmtId="0" fontId="0" fillId="2" borderId="17" xfId="0" applyFill="1" applyBorder="1" applyAlignment="1">
      <alignment horizontal="center"/>
    </xf>
    <xf numFmtId="0" fontId="9" fillId="0" borderId="16" xfId="0" applyFont="1" applyBorder="1"/>
    <xf numFmtId="0" fontId="0" fillId="4" borderId="19" xfId="0" applyNumberFormat="1" applyFill="1" applyBorder="1" applyAlignment="1">
      <alignment horizontal="center"/>
    </xf>
    <xf numFmtId="0" fontId="9" fillId="0" borderId="18" xfId="0" applyFont="1" applyBorder="1"/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7" fillId="5" borderId="0" xfId="0" applyFont="1" applyFill="1"/>
    <xf numFmtId="0" fontId="0" fillId="5" borderId="0" xfId="0" applyFill="1"/>
    <xf numFmtId="0" fontId="8" fillId="5" borderId="0" xfId="0" applyFont="1" applyFill="1"/>
    <xf numFmtId="0" fontId="0" fillId="5" borderId="0" xfId="0" applyFill="1" applyAlignment="1">
      <alignment horizontal="left"/>
    </xf>
    <xf numFmtId="0" fontId="4" fillId="5" borderId="0" xfId="0" applyFont="1" applyFill="1" applyAlignment="1">
      <alignment horizontal="center"/>
    </xf>
    <xf numFmtId="0" fontId="9" fillId="5" borderId="0" xfId="0" applyFont="1" applyFill="1"/>
    <xf numFmtId="0" fontId="3" fillId="5" borderId="0" xfId="0" applyFont="1" applyFill="1" applyAlignment="1">
      <alignment horizontal="left"/>
    </xf>
    <xf numFmtId="164" fontId="0" fillId="5" borderId="8" xfId="0" applyNumberForma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5" borderId="0" xfId="0" quotePrefix="1" applyFont="1" applyFill="1" applyAlignment="1">
      <alignment horizontal="left"/>
    </xf>
    <xf numFmtId="2" fontId="0" fillId="4" borderId="9" xfId="0" applyNumberFormat="1" applyFill="1" applyBorder="1" applyAlignment="1">
      <alignment horizontal="center"/>
    </xf>
    <xf numFmtId="164" fontId="0" fillId="4" borderId="9" xfId="0" applyNumberFormat="1" applyFill="1" applyBorder="1" applyAlignment="1">
      <alignment horizontal="center"/>
    </xf>
    <xf numFmtId="166" fontId="0" fillId="5" borderId="8" xfId="0" applyNumberFormat="1" applyFill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10" fontId="17" fillId="0" borderId="25" xfId="1" applyNumberFormat="1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10" fontId="17" fillId="0" borderId="28" xfId="1" applyNumberFormat="1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10" fontId="17" fillId="0" borderId="5" xfId="1" applyNumberFormat="1" applyFont="1" applyBorder="1" applyAlignment="1">
      <alignment horizontal="center"/>
    </xf>
    <xf numFmtId="0" fontId="16" fillId="0" borderId="24" xfId="0" applyNumberFormat="1" applyFont="1" applyBorder="1" applyAlignment="1">
      <alignment horizontal="center"/>
    </xf>
    <xf numFmtId="0" fontId="16" fillId="0" borderId="27" xfId="0" applyNumberFormat="1" applyFont="1" applyBorder="1" applyAlignment="1">
      <alignment horizontal="center"/>
    </xf>
    <xf numFmtId="0" fontId="16" fillId="0" borderId="4" xfId="0" applyNumberFormat="1" applyFont="1" applyBorder="1" applyAlignment="1">
      <alignment horizontal="center"/>
    </xf>
    <xf numFmtId="0" fontId="18" fillId="0" borderId="0" xfId="2" applyFont="1"/>
    <xf numFmtId="0" fontId="19" fillId="0" borderId="0" xfId="0" applyFont="1"/>
    <xf numFmtId="0" fontId="10" fillId="0" borderId="0" xfId="0" applyFont="1"/>
    <xf numFmtId="0" fontId="0" fillId="5" borderId="8" xfId="0" applyNumberFormat="1" applyFill="1" applyBorder="1" applyAlignment="1">
      <alignment horizontal="center"/>
    </xf>
    <xf numFmtId="164" fontId="17" fillId="0" borderId="24" xfId="0" applyNumberFormat="1" applyFont="1" applyBorder="1" applyAlignment="1">
      <alignment horizontal="center"/>
    </xf>
    <xf numFmtId="164" fontId="17" fillId="0" borderId="27" xfId="0" applyNumberFormat="1" applyFont="1" applyBorder="1" applyAlignment="1">
      <alignment horizontal="center"/>
    </xf>
    <xf numFmtId="164" fontId="17" fillId="0" borderId="4" xfId="0" applyNumberFormat="1" applyFont="1" applyBorder="1" applyAlignment="1">
      <alignment horizontal="center"/>
    </xf>
    <xf numFmtId="0" fontId="22" fillId="0" borderId="0" xfId="0" applyFont="1"/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23" fillId="0" borderId="0" xfId="0" applyFont="1"/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1464F4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13" Type="http://schemas.openxmlformats.org/officeDocument/2006/relationships/image" Target="../media/image16.png"/><Relationship Id="rId3" Type="http://schemas.openxmlformats.org/officeDocument/2006/relationships/image" Target="../media/image6.png"/><Relationship Id="rId7" Type="http://schemas.openxmlformats.org/officeDocument/2006/relationships/image" Target="../media/image10.png"/><Relationship Id="rId12" Type="http://schemas.openxmlformats.org/officeDocument/2006/relationships/image" Target="../media/image15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6" Type="http://schemas.openxmlformats.org/officeDocument/2006/relationships/image" Target="../media/image9.png"/><Relationship Id="rId11" Type="http://schemas.openxmlformats.org/officeDocument/2006/relationships/image" Target="../media/image14.png"/><Relationship Id="rId5" Type="http://schemas.openxmlformats.org/officeDocument/2006/relationships/image" Target="../media/image8.png"/><Relationship Id="rId10" Type="http://schemas.openxmlformats.org/officeDocument/2006/relationships/image" Target="../media/image13.png"/><Relationship Id="rId4" Type="http://schemas.openxmlformats.org/officeDocument/2006/relationships/image" Target="../media/image7.png"/><Relationship Id="rId9" Type="http://schemas.openxmlformats.org/officeDocument/2006/relationships/image" Target="../media/image1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8.emf"/><Relationship Id="rId1" Type="http://schemas.openxmlformats.org/officeDocument/2006/relationships/image" Target="../media/image1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84832</xdr:colOff>
      <xdr:row>14</xdr:row>
      <xdr:rowOff>111256</xdr:rowOff>
    </xdr:from>
    <xdr:to>
      <xdr:col>11</xdr:col>
      <xdr:colOff>712641</xdr:colOff>
      <xdr:row>36</xdr:row>
      <xdr:rowOff>122495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846832" y="1417542"/>
          <a:ext cx="6723809" cy="4219048"/>
        </a:xfrm>
        <a:prstGeom prst="rect">
          <a:avLst/>
        </a:prstGeom>
        <a:noFill/>
        <a:ln>
          <a:solidFill>
            <a:schemeClr val="accent1"/>
          </a:solidFill>
        </a:ln>
        <a:effectLst>
          <a:glow rad="127000">
            <a:schemeClr val="accent5">
              <a:alpha val="40000"/>
            </a:schemeClr>
          </a:glo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96</xdr:row>
      <xdr:rowOff>104775</xdr:rowOff>
    </xdr:from>
    <xdr:to>
      <xdr:col>9</xdr:col>
      <xdr:colOff>266190</xdr:colOff>
      <xdr:row>101</xdr:row>
      <xdr:rowOff>66561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10950" y="8115300"/>
          <a:ext cx="4076190" cy="914286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4</xdr:col>
      <xdr:colOff>298779</xdr:colOff>
      <xdr:row>3</xdr:row>
      <xdr:rowOff>24943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1441779" cy="55834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</xdr:colOff>
          <xdr:row>68</xdr:row>
          <xdr:rowOff>133350</xdr:rowOff>
        </xdr:from>
        <xdr:to>
          <xdr:col>8</xdr:col>
          <xdr:colOff>9525</xdr:colOff>
          <xdr:row>70</xdr:row>
          <xdr:rowOff>180975</xdr:rowOff>
        </xdr:to>
        <xdr:sp macro="" textlink="">
          <xdr:nvSpPr>
            <xdr:cNvPr id="3390" name="Object 1342" hidden="1">
              <a:extLst>
                <a:ext uri="{63B3BB69-23CF-44E3-9099-C40C66FF867C}">
                  <a14:compatExt spid="_x0000_s3390"/>
                </a:ext>
                <a:ext uri="{FF2B5EF4-FFF2-40B4-BE49-F238E27FC236}">
                  <a16:creationId xmlns:a16="http://schemas.microsoft.com/office/drawing/2014/main" id="{00000000-0008-0000-0000-00003E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9525</xdr:colOff>
          <xdr:row>73</xdr:row>
          <xdr:rowOff>142875</xdr:rowOff>
        </xdr:from>
        <xdr:to>
          <xdr:col>8</xdr:col>
          <xdr:colOff>0</xdr:colOff>
          <xdr:row>75</xdr:row>
          <xdr:rowOff>180975</xdr:rowOff>
        </xdr:to>
        <xdr:sp macro="" textlink="">
          <xdr:nvSpPr>
            <xdr:cNvPr id="3395" name="Object 1347" hidden="1">
              <a:extLst>
                <a:ext uri="{63B3BB69-23CF-44E3-9099-C40C66FF867C}">
                  <a14:compatExt spid="_x0000_s3395"/>
                </a:ext>
                <a:ext uri="{FF2B5EF4-FFF2-40B4-BE49-F238E27FC236}">
                  <a16:creationId xmlns:a16="http://schemas.microsoft.com/office/drawing/2014/main" id="{00000000-0008-0000-0000-000043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108</xdr:row>
      <xdr:rowOff>76200</xdr:rowOff>
    </xdr:from>
    <xdr:to>
      <xdr:col>8</xdr:col>
      <xdr:colOff>390143</xdr:colOff>
      <xdr:row>110</xdr:row>
      <xdr:rowOff>104724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905000" y="21669375"/>
          <a:ext cx="3057143" cy="4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11</xdr:row>
      <xdr:rowOff>104775</xdr:rowOff>
    </xdr:from>
    <xdr:to>
      <xdr:col>24</xdr:col>
      <xdr:colOff>9048</xdr:colOff>
      <xdr:row>13</xdr:row>
      <xdr:rowOff>24442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791950" y="2428875"/>
          <a:ext cx="3819048" cy="4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16</xdr:row>
      <xdr:rowOff>104775</xdr:rowOff>
    </xdr:from>
    <xdr:to>
      <xdr:col>24</xdr:col>
      <xdr:colOff>9048</xdr:colOff>
      <xdr:row>18</xdr:row>
      <xdr:rowOff>133299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791950" y="3381375"/>
          <a:ext cx="3819048" cy="4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21</xdr:row>
      <xdr:rowOff>100852</xdr:rowOff>
    </xdr:from>
    <xdr:to>
      <xdr:col>25</xdr:col>
      <xdr:colOff>8952</xdr:colOff>
      <xdr:row>36</xdr:row>
      <xdr:rowOff>41752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788588" y="4336676"/>
          <a:ext cx="4580952" cy="2800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38</xdr:row>
      <xdr:rowOff>89645</xdr:rowOff>
    </xdr:from>
    <xdr:to>
      <xdr:col>25</xdr:col>
      <xdr:colOff>8952</xdr:colOff>
      <xdr:row>52</xdr:row>
      <xdr:rowOff>158692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788588" y="7619998"/>
          <a:ext cx="4580952" cy="2790476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29</xdr:col>
      <xdr:colOff>275238</xdr:colOff>
      <xdr:row>63</xdr:row>
      <xdr:rowOff>238024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788588" y="11844618"/>
          <a:ext cx="7895238" cy="8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1</xdr:colOff>
      <xdr:row>79</xdr:row>
      <xdr:rowOff>0</xdr:rowOff>
    </xdr:from>
    <xdr:to>
      <xdr:col>26</xdr:col>
      <xdr:colOff>96007</xdr:colOff>
      <xdr:row>108</xdr:row>
      <xdr:rowOff>32093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783787" y="15566571"/>
          <a:ext cx="5430006" cy="570627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26</xdr:col>
      <xdr:colOff>181744</xdr:colOff>
      <xdr:row>130</xdr:row>
      <xdr:rowOff>84955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783786" y="22002750"/>
          <a:ext cx="5515744" cy="3667637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32</xdr:col>
      <xdr:colOff>275048</xdr:colOff>
      <xdr:row>145</xdr:row>
      <xdr:rowOff>114024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783786" y="27568071"/>
          <a:ext cx="9419048" cy="22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29</xdr:col>
      <xdr:colOff>275238</xdr:colOff>
      <xdr:row>152</xdr:row>
      <xdr:rowOff>28524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1783786" y="29282571"/>
          <a:ext cx="7895238" cy="4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84</xdr:row>
          <xdr:rowOff>0</xdr:rowOff>
        </xdr:from>
        <xdr:to>
          <xdr:col>6</xdr:col>
          <xdr:colOff>485775</xdr:colOff>
          <xdr:row>87</xdr:row>
          <xdr:rowOff>66675</xdr:rowOff>
        </xdr:to>
        <xdr:sp macro="" textlink="">
          <xdr:nvSpPr>
            <xdr:cNvPr id="3396" name="Object 1348" hidden="1">
              <a:extLst>
                <a:ext uri="{63B3BB69-23CF-44E3-9099-C40C66FF867C}">
                  <a14:compatExt spid="_x0000_s3396"/>
                </a:ext>
                <a:ext uri="{FF2B5EF4-FFF2-40B4-BE49-F238E27FC236}">
                  <a16:creationId xmlns:a16="http://schemas.microsoft.com/office/drawing/2014/main" id="{00000000-0008-0000-0000-000044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679779</xdr:colOff>
      <xdr:row>3</xdr:row>
      <xdr:rowOff>24943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1441779" cy="562825"/>
        </a:xfrm>
        <a:prstGeom prst="rect">
          <a:avLst/>
        </a:prstGeom>
      </xdr:spPr>
    </xdr:pic>
    <xdr:clientData/>
  </xdr:twoCellAnchor>
  <xdr:twoCellAnchor editAs="oneCell">
    <xdr:from>
      <xdr:col>8</xdr:col>
      <xdr:colOff>169592</xdr:colOff>
      <xdr:row>4</xdr:row>
      <xdr:rowOff>67932</xdr:rowOff>
    </xdr:from>
    <xdr:to>
      <xdr:col>17</xdr:col>
      <xdr:colOff>354722</xdr:colOff>
      <xdr:row>26</xdr:row>
      <xdr:rowOff>190550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265592" y="986814"/>
          <a:ext cx="7312071" cy="4448089"/>
        </a:xfrm>
        <a:prstGeom prst="rect">
          <a:avLst/>
        </a:prstGeom>
        <a:ln>
          <a:solidFill>
            <a:schemeClr val="accent1"/>
          </a:solidFill>
        </a:ln>
        <a:effectLst>
          <a:glow rad="127000">
            <a:srgbClr val="1464F4">
              <a:alpha val="40000"/>
            </a:srgbClr>
          </a:glow>
        </a:effec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123825</xdr:colOff>
          <xdr:row>41</xdr:row>
          <xdr:rowOff>28575</xdr:rowOff>
        </xdr:from>
        <xdr:to>
          <xdr:col>11</xdr:col>
          <xdr:colOff>609600</xdr:colOff>
          <xdr:row>43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114300</xdr:colOff>
          <xdr:row>44</xdr:row>
          <xdr:rowOff>66675</xdr:rowOff>
        </xdr:from>
        <xdr:to>
          <xdr:col>11</xdr:col>
          <xdr:colOff>609600</xdr:colOff>
          <xdr:row>46</xdr:row>
          <xdr:rowOff>104775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HydrauCalc/Exemples%20syst&#232;mes%20complets/Exemples%20HydrauCalcXL/__Tutoriels/Introduction%20to%20Fluid%20Mechanics%20-%20Fox%20and%20McDonald&#8217;s%20-%209th%20Ed%20-%20Example%208.11%20-%20page%20323/Tutorial%203%20-%20Pipe%20network%20with%20parallel%20and%20series%20connections.xlsx?2B042B6F" TargetMode="External"/><Relationship Id="rId1" Type="http://schemas.openxmlformats.org/officeDocument/2006/relationships/externalLinkPath" Target="file:///\\2B042B6F\Tutorial%203%20-%20Pipe%20network%20with%20parallel%20and%20series%20connec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System"/>
    </sheetNames>
    <sheetDataSet>
      <sheetData sheetId="0"/>
      <sheetData sheetId="1">
        <row r="6">
          <cell r="R6">
            <v>1.0547793730044283E-2</v>
          </cell>
        </row>
        <row r="7">
          <cell r="R7">
            <v>4.5661946402464695E-3</v>
          </cell>
        </row>
        <row r="8">
          <cell r="R8">
            <v>1.5134887483180459E-3</v>
          </cell>
        </row>
        <row r="15">
          <cell r="R15">
            <v>1.0547793730044283E-2</v>
          </cell>
        </row>
        <row r="16">
          <cell r="R16">
            <v>1.0547793730044283E-2</v>
          </cell>
        </row>
        <row r="17">
          <cell r="R17">
            <v>5.9815990897978139E-3</v>
          </cell>
        </row>
        <row r="18">
          <cell r="R18">
            <v>4.468110341479768E-3</v>
          </cell>
        </row>
        <row r="19">
          <cell r="R19">
            <v>5.9815990897978139E-3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drawing" Target="../drawings/drawing1.xml"/><Relationship Id="rId7" Type="http://schemas.openxmlformats.org/officeDocument/2006/relationships/oleObject" Target="../embeddings/oleObject2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ydraucalc.com/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10" Type="http://schemas.openxmlformats.org/officeDocument/2006/relationships/image" Target="../media/image3.emf"/><Relationship Id="rId4" Type="http://schemas.openxmlformats.org/officeDocument/2006/relationships/vmlDrawing" Target="../drawings/vmlDrawing1.vml"/><Relationship Id="rId9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8.emf"/><Relationship Id="rId3" Type="http://schemas.openxmlformats.org/officeDocument/2006/relationships/drawing" Target="../drawings/drawing2.xml"/><Relationship Id="rId7" Type="http://schemas.openxmlformats.org/officeDocument/2006/relationships/oleObject" Target="../embeddings/oleObject5.bin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hydraucalc.com/" TargetMode="External"/><Relationship Id="rId6" Type="http://schemas.openxmlformats.org/officeDocument/2006/relationships/image" Target="../media/image17.emf"/><Relationship Id="rId5" Type="http://schemas.openxmlformats.org/officeDocument/2006/relationships/oleObject" Target="../embeddings/oleObject4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C947E-0380-46BC-9B27-1D24E461CF8B}">
  <sheetPr codeName="Sheet1"/>
  <dimension ref="B2:AD149"/>
  <sheetViews>
    <sheetView zoomScale="70" zoomScaleNormal="70" workbookViewId="0"/>
  </sheetViews>
  <sheetFormatPr baseColWidth="10" defaultColWidth="11.42578125" defaultRowHeight="15"/>
  <cols>
    <col min="2" max="5" width="5.7109375" customWidth="1"/>
    <col min="17" max="18" width="5.5703125" customWidth="1"/>
    <col min="19" max="19" width="5.7109375" customWidth="1"/>
    <col min="26" max="26" width="11.42578125" customWidth="1"/>
    <col min="28" max="28" width="11.42578125" customWidth="1"/>
    <col min="31" max="33" width="5.7109375" customWidth="1"/>
  </cols>
  <sheetData>
    <row r="2" spans="2:25" ht="21">
      <c r="G2" s="8" t="s">
        <v>50</v>
      </c>
    </row>
    <row r="3" spans="2:25" ht="21">
      <c r="G3" s="8" t="s">
        <v>51</v>
      </c>
    </row>
    <row r="4" spans="2:25">
      <c r="B4" s="79" t="s">
        <v>105</v>
      </c>
    </row>
    <row r="5" spans="2:25">
      <c r="B5" s="9" t="s">
        <v>19</v>
      </c>
    </row>
    <row r="6" spans="2:25">
      <c r="B6" s="9"/>
    </row>
    <row r="7" spans="2:25" ht="18.75">
      <c r="B7" s="77" t="s">
        <v>148</v>
      </c>
      <c r="F7" s="78" t="s">
        <v>120</v>
      </c>
      <c r="Q7" s="21" t="s">
        <v>40</v>
      </c>
    </row>
    <row r="8" spans="2:25" ht="19.5" thickBot="1">
      <c r="B8" s="9"/>
      <c r="G8" s="78" t="s">
        <v>119</v>
      </c>
    </row>
    <row r="9" spans="2:25" ht="15" customHeight="1" thickBot="1">
      <c r="B9" s="9"/>
      <c r="F9" s="78"/>
      <c r="R9" s="19" t="s">
        <v>42</v>
      </c>
      <c r="Y9" s="12"/>
    </row>
    <row r="10" spans="2:25" ht="18.75">
      <c r="B10" s="9"/>
      <c r="F10" s="88" t="s">
        <v>149</v>
      </c>
    </row>
    <row r="11" spans="2:25" ht="18.75">
      <c r="B11" s="9"/>
      <c r="F11" s="88" t="s">
        <v>150</v>
      </c>
      <c r="S11" s="2" t="s">
        <v>45</v>
      </c>
    </row>
    <row r="12" spans="2:25" ht="18.75">
      <c r="B12" s="9"/>
      <c r="F12" s="10"/>
      <c r="G12" s="78" t="s">
        <v>151</v>
      </c>
    </row>
    <row r="13" spans="2:25" ht="18.75">
      <c r="B13" s="9"/>
      <c r="F13" s="78"/>
    </row>
    <row r="14" spans="2:25">
      <c r="B14" s="9"/>
    </row>
    <row r="15" spans="2:25">
      <c r="B15" s="9"/>
    </row>
    <row r="16" spans="2:25">
      <c r="S16" s="2" t="s">
        <v>109</v>
      </c>
    </row>
    <row r="21" spans="17:19">
      <c r="S21" s="2" t="s">
        <v>110</v>
      </c>
    </row>
    <row r="24" spans="17:19" ht="15.75">
      <c r="Q24" s="19"/>
    </row>
    <row r="28" spans="17:19">
      <c r="Q28" s="11"/>
    </row>
    <row r="38" spans="2:19">
      <c r="R38" s="2"/>
      <c r="S38" s="10" t="s">
        <v>111</v>
      </c>
    </row>
    <row r="40" spans="2:19" ht="18.75">
      <c r="B40" s="21" t="s">
        <v>25</v>
      </c>
    </row>
    <row r="42" spans="2:19">
      <c r="C42" t="s">
        <v>132</v>
      </c>
    </row>
    <row r="43" spans="2:19">
      <c r="D43" t="s">
        <v>133</v>
      </c>
      <c r="R43" s="2"/>
    </row>
    <row r="45" spans="2:19">
      <c r="C45" t="s">
        <v>136</v>
      </c>
      <c r="S45" s="2"/>
    </row>
    <row r="47" spans="2:19">
      <c r="C47" t="s">
        <v>138</v>
      </c>
    </row>
    <row r="49" spans="2:30">
      <c r="C49" t="s">
        <v>137</v>
      </c>
    </row>
    <row r="51" spans="2:30">
      <c r="C51" t="s">
        <v>134</v>
      </c>
    </row>
    <row r="52" spans="2:30">
      <c r="D52" t="s">
        <v>135</v>
      </c>
      <c r="S52" s="2"/>
    </row>
    <row r="54" spans="2:30">
      <c r="C54" t="s">
        <v>26</v>
      </c>
    </row>
    <row r="55" spans="2:30" ht="15.75" thickBot="1">
      <c r="D55" t="s">
        <v>27</v>
      </c>
    </row>
    <row r="56" spans="2:30" ht="16.5" thickBot="1">
      <c r="D56" t="s">
        <v>28</v>
      </c>
      <c r="R56" s="19" t="s">
        <v>43</v>
      </c>
      <c r="AD56" s="15"/>
    </row>
    <row r="57" spans="2:30">
      <c r="D57" t="s">
        <v>107</v>
      </c>
      <c r="S57" t="s">
        <v>41</v>
      </c>
    </row>
    <row r="59" spans="2:30">
      <c r="C59" t="s">
        <v>139</v>
      </c>
      <c r="S59" s="2" t="s">
        <v>123</v>
      </c>
    </row>
    <row r="60" spans="2:30">
      <c r="C60" t="s">
        <v>121</v>
      </c>
    </row>
    <row r="61" spans="2:30">
      <c r="D61" t="s">
        <v>122</v>
      </c>
    </row>
    <row r="64" spans="2:30" ht="18.75">
      <c r="B64" s="21" t="s">
        <v>47</v>
      </c>
    </row>
    <row r="66" spans="3:23">
      <c r="C66" t="s">
        <v>108</v>
      </c>
    </row>
    <row r="67" spans="3:23">
      <c r="R67" s="2" t="s">
        <v>124</v>
      </c>
    </row>
    <row r="68" spans="3:23">
      <c r="D68" t="s">
        <v>116</v>
      </c>
    </row>
    <row r="69" spans="3:23">
      <c r="S69" t="s">
        <v>125</v>
      </c>
    </row>
    <row r="71" spans="3:23">
      <c r="S71" t="s">
        <v>126</v>
      </c>
    </row>
    <row r="72" spans="3:23" ht="15.75" thickBot="1"/>
    <row r="73" spans="3:23" ht="15.75" thickBot="1">
      <c r="D73" t="s">
        <v>117</v>
      </c>
      <c r="T73" s="56" t="s">
        <v>83</v>
      </c>
      <c r="U73" s="80">
        <v>0.1</v>
      </c>
      <c r="V73" s="80">
        <v>1</v>
      </c>
      <c r="W73" s="80">
        <v>10</v>
      </c>
    </row>
    <row r="74" spans="3:23" ht="15.75" thickBot="1">
      <c r="T74" s="56" t="s">
        <v>84</v>
      </c>
      <c r="U74" s="80">
        <v>0.1</v>
      </c>
      <c r="V74" s="80">
        <v>1</v>
      </c>
      <c r="W74" s="80">
        <v>10</v>
      </c>
    </row>
    <row r="76" spans="3:23">
      <c r="S76" t="s">
        <v>127</v>
      </c>
    </row>
    <row r="77" spans="3:23">
      <c r="T77" t="s">
        <v>130</v>
      </c>
    </row>
    <row r="78" spans="3:23">
      <c r="D78" t="s">
        <v>140</v>
      </c>
      <c r="T78" t="s">
        <v>131</v>
      </c>
    </row>
    <row r="79" spans="3:23" ht="18">
      <c r="E79" s="84" t="s">
        <v>141</v>
      </c>
      <c r="F79" t="s">
        <v>145</v>
      </c>
    </row>
    <row r="80" spans="3:23" ht="18">
      <c r="E80" s="84" t="s">
        <v>142</v>
      </c>
      <c r="F80" t="s">
        <v>144</v>
      </c>
    </row>
    <row r="81" spans="2:28" ht="18">
      <c r="E81" s="84" t="s">
        <v>143</v>
      </c>
      <c r="F81" t="s">
        <v>146</v>
      </c>
      <c r="AB81" s="5"/>
    </row>
    <row r="83" spans="2:28">
      <c r="D83" t="s">
        <v>147</v>
      </c>
    </row>
    <row r="87" spans="2:28" ht="15.75">
      <c r="Q87" s="19"/>
    </row>
    <row r="90" spans="2:28" ht="18.75">
      <c r="B90" s="21" t="s">
        <v>48</v>
      </c>
    </row>
    <row r="92" spans="2:28">
      <c r="C92" t="s">
        <v>29</v>
      </c>
    </row>
    <row r="93" spans="2:28">
      <c r="D93" t="s">
        <v>34</v>
      </c>
    </row>
    <row r="94" spans="2:28">
      <c r="D94" t="s">
        <v>31</v>
      </c>
    </row>
    <row r="95" spans="2:28">
      <c r="D95" t="s">
        <v>32</v>
      </c>
    </row>
    <row r="96" spans="2:28">
      <c r="D96" t="s">
        <v>33</v>
      </c>
    </row>
    <row r="104" spans="3:19">
      <c r="C104" t="s">
        <v>30</v>
      </c>
    </row>
    <row r="105" spans="3:19">
      <c r="D105" t="s">
        <v>35</v>
      </c>
    </row>
    <row r="106" spans="3:19">
      <c r="E106" t="s">
        <v>36</v>
      </c>
    </row>
    <row r="107" spans="3:19">
      <c r="F107" t="s">
        <v>37</v>
      </c>
    </row>
    <row r="108" spans="3:19">
      <c r="F108" t="s">
        <v>38</v>
      </c>
    </row>
    <row r="111" spans="3:19">
      <c r="S111" t="s">
        <v>128</v>
      </c>
    </row>
    <row r="112" spans="3:19">
      <c r="E112" t="s">
        <v>46</v>
      </c>
    </row>
    <row r="113" spans="2:28">
      <c r="F113" t="s">
        <v>39</v>
      </c>
    </row>
    <row r="114" spans="2:28">
      <c r="AB114" s="5"/>
    </row>
    <row r="116" spans="2:28" ht="18.75">
      <c r="B116" s="21" t="s">
        <v>24</v>
      </c>
    </row>
    <row r="117" spans="2:28" ht="15.75" thickBot="1"/>
    <row r="118" spans="2:28" ht="16.5" thickTop="1" thickBot="1">
      <c r="F118" s="85" t="s">
        <v>118</v>
      </c>
      <c r="G118" s="86"/>
      <c r="H118" s="86"/>
      <c r="I118" s="87"/>
    </row>
    <row r="119" spans="2:28" ht="16.5" thickTop="1" thickBot="1">
      <c r="F119" s="65" t="s">
        <v>106</v>
      </c>
      <c r="G119" s="66" t="s">
        <v>14</v>
      </c>
      <c r="H119" s="66" t="s">
        <v>49</v>
      </c>
      <c r="I119" s="67" t="s">
        <v>15</v>
      </c>
      <c r="J119" s="20"/>
    </row>
    <row r="120" spans="2:28" ht="15.75" thickTop="1">
      <c r="F120" s="68" t="s">
        <v>85</v>
      </c>
      <c r="G120" s="74">
        <v>12.5</v>
      </c>
      <c r="H120" s="81">
        <f>'Three reservoirs'!Q50</f>
        <v>12.503354072570801</v>
      </c>
      <c r="I120" s="69">
        <f>(G120-H120)/G120</f>
        <v>-2.6832580566406251E-4</v>
      </c>
    </row>
    <row r="121" spans="2:28">
      <c r="F121" s="70" t="s">
        <v>83</v>
      </c>
      <c r="G121" s="75">
        <v>2.2599999999999998</v>
      </c>
      <c r="H121" s="82">
        <f>'Three reservoirs'!Q39</f>
        <v>2.2321743965148926</v>
      </c>
      <c r="I121" s="71">
        <f t="shared" ref="I121:I122" si="0">(G121-H121)/G121</f>
        <v>1.2312213931463367E-2</v>
      </c>
    </row>
    <row r="122" spans="2:28" ht="15.75" thickBot="1">
      <c r="F122" s="72" t="s">
        <v>84</v>
      </c>
      <c r="G122" s="76">
        <v>10.199999999999999</v>
      </c>
      <c r="H122" s="83">
        <f>'Three reservoirs'!Q40</f>
        <v>10.271180152893066</v>
      </c>
      <c r="I122" s="73">
        <f t="shared" si="0"/>
        <v>-6.9784463620654038E-3</v>
      </c>
    </row>
    <row r="123" spans="2:28" ht="15.75" thickTop="1"/>
    <row r="133" spans="19:19">
      <c r="S133" t="s">
        <v>129</v>
      </c>
    </row>
    <row r="147" spans="18:28" ht="15.75" thickBot="1"/>
    <row r="148" spans="18:28" ht="16.5" thickBot="1">
      <c r="R148" s="19" t="s">
        <v>44</v>
      </c>
      <c r="AB148" s="14"/>
    </row>
    <row r="149" spans="18:28">
      <c r="S149" t="s">
        <v>41</v>
      </c>
    </row>
  </sheetData>
  <mergeCells count="1">
    <mergeCell ref="F118:I118"/>
  </mergeCells>
  <phoneticPr fontId="13" type="noConversion"/>
  <hyperlinks>
    <hyperlink ref="B5" r:id="rId1" xr:uid="{D89E111E-2F56-4601-A7FA-F03A429E0D42}"/>
  </hyperlinks>
  <pageMargins left="0.7" right="0.7" top="0.75" bottom="0.75" header="0.3" footer="0.3"/>
  <pageSetup paperSize="9" orientation="portrait" r:id="rId2"/>
  <drawing r:id="rId3"/>
  <legacyDrawing r:id="rId4"/>
  <oleObjects>
    <mc:AlternateContent xmlns:mc="http://schemas.openxmlformats.org/markup-compatibility/2006">
      <mc:Choice Requires="x14">
        <oleObject progId="Equation.DSMT4" shapeId="3390" r:id="rId5">
          <objectPr defaultSize="0" autoPict="0" r:id="rId6">
            <anchor moveWithCells="1" sizeWithCells="1">
              <from>
                <xdr:col>3</xdr:col>
                <xdr:colOff>19050</xdr:colOff>
                <xdr:row>68</xdr:row>
                <xdr:rowOff>133350</xdr:rowOff>
              </from>
              <to>
                <xdr:col>8</xdr:col>
                <xdr:colOff>9525</xdr:colOff>
                <xdr:row>70</xdr:row>
                <xdr:rowOff>180975</xdr:rowOff>
              </to>
            </anchor>
          </objectPr>
        </oleObject>
      </mc:Choice>
      <mc:Fallback>
        <oleObject progId="Equation.DSMT4" shapeId="3390" r:id="rId5"/>
      </mc:Fallback>
    </mc:AlternateContent>
    <mc:AlternateContent xmlns:mc="http://schemas.openxmlformats.org/markup-compatibility/2006">
      <mc:Choice Requires="x14">
        <oleObject progId="Equation.DSMT4" shapeId="3395" r:id="rId7">
          <objectPr defaultSize="0" autoPict="0" r:id="rId8">
            <anchor moveWithCells="1" sizeWithCells="1">
              <from>
                <xdr:col>3</xdr:col>
                <xdr:colOff>9525</xdr:colOff>
                <xdr:row>73</xdr:row>
                <xdr:rowOff>142875</xdr:rowOff>
              </from>
              <to>
                <xdr:col>8</xdr:col>
                <xdr:colOff>0</xdr:colOff>
                <xdr:row>75</xdr:row>
                <xdr:rowOff>180975</xdr:rowOff>
              </to>
            </anchor>
          </objectPr>
        </oleObject>
      </mc:Choice>
      <mc:Fallback>
        <oleObject progId="Equation.DSMT4" shapeId="3395" r:id="rId7"/>
      </mc:Fallback>
    </mc:AlternateContent>
    <mc:AlternateContent xmlns:mc="http://schemas.openxmlformats.org/markup-compatibility/2006">
      <mc:Choice Requires="x14">
        <oleObject progId="Equation.DSMT4" shapeId="3396" r:id="rId9">
          <objectPr defaultSize="0" r:id="rId10">
            <anchor moveWithCells="1" sizeWithCells="1">
              <from>
                <xdr:col>3</xdr:col>
                <xdr:colOff>0</xdr:colOff>
                <xdr:row>84</xdr:row>
                <xdr:rowOff>0</xdr:rowOff>
              </from>
              <to>
                <xdr:col>6</xdr:col>
                <xdr:colOff>485775</xdr:colOff>
                <xdr:row>87</xdr:row>
                <xdr:rowOff>66675</xdr:rowOff>
              </to>
            </anchor>
          </objectPr>
        </oleObject>
      </mc:Choice>
      <mc:Fallback>
        <oleObject progId="Equation.DSMT4" shapeId="3396" r:id="rId9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EA991-1CD5-4DB9-969A-E3A785A5F7EE}">
  <sheetPr codeName="Feuil1">
    <pageSetUpPr fitToPage="1"/>
  </sheetPr>
  <dimension ref="B2:R74"/>
  <sheetViews>
    <sheetView showGridLines="0" tabSelected="1" zoomScale="70" zoomScaleNormal="70" workbookViewId="0"/>
  </sheetViews>
  <sheetFormatPr baseColWidth="10" defaultColWidth="11.42578125" defaultRowHeight="15"/>
  <cols>
    <col min="1" max="1" width="4.7109375" customWidth="1"/>
    <col min="9" max="9" width="15.42578125" customWidth="1"/>
    <col min="13" max="13" width="11.42578125" customWidth="1"/>
    <col min="21" max="21" width="4.7109375" customWidth="1"/>
  </cols>
  <sheetData>
    <row r="2" spans="2:5" ht="21">
      <c r="E2" s="8" t="s">
        <v>50</v>
      </c>
    </row>
    <row r="3" spans="2:5" ht="21">
      <c r="E3" s="8" t="s">
        <v>51</v>
      </c>
    </row>
    <row r="4" spans="2:5">
      <c r="B4" s="79" t="s">
        <v>105</v>
      </c>
    </row>
    <row r="5" spans="2:5">
      <c r="B5" s="9" t="s">
        <v>19</v>
      </c>
    </row>
    <row r="7" spans="2:5" ht="15.75" thickBot="1">
      <c r="B7" s="10" t="s">
        <v>20</v>
      </c>
    </row>
    <row r="8" spans="2:5" ht="15.75" thickBot="1">
      <c r="B8" s="11" t="s">
        <v>6</v>
      </c>
      <c r="D8" s="12"/>
    </row>
    <row r="9" spans="2:5" ht="15.75" thickBot="1">
      <c r="B9" s="13" t="s">
        <v>9</v>
      </c>
      <c r="D9" s="14"/>
    </row>
    <row r="10" spans="2:5" ht="15.75" thickBot="1">
      <c r="B10" s="13" t="s">
        <v>8</v>
      </c>
      <c r="D10" s="15"/>
    </row>
    <row r="11" spans="2:5">
      <c r="B11" s="4" t="s">
        <v>7</v>
      </c>
    </row>
    <row r="12" spans="2:5">
      <c r="B12" s="16" t="s">
        <v>21</v>
      </c>
    </row>
    <row r="13" spans="2:5">
      <c r="B13" s="18" t="s">
        <v>23</v>
      </c>
    </row>
    <row r="15" spans="2:5" ht="15.75" thickBot="1">
      <c r="B15" s="10" t="s">
        <v>10</v>
      </c>
    </row>
    <row r="16" spans="2:5" ht="15.75" thickBot="1">
      <c r="B16" s="11" t="s">
        <v>3</v>
      </c>
      <c r="D16" s="17" t="s">
        <v>11</v>
      </c>
      <c r="E16" s="12">
        <v>0</v>
      </c>
    </row>
    <row r="17" spans="2:18">
      <c r="B17" s="11"/>
    </row>
    <row r="18" spans="2:18" ht="15.75" thickBot="1">
      <c r="B18" s="10" t="s">
        <v>12</v>
      </c>
    </row>
    <row r="19" spans="2:18" ht="15.75" thickBot="1">
      <c r="B19" s="11" t="s">
        <v>2</v>
      </c>
      <c r="C19" s="5"/>
      <c r="D19" s="17" t="s">
        <v>13</v>
      </c>
      <c r="E19" s="12">
        <v>1000</v>
      </c>
      <c r="F19" s="16" t="s">
        <v>1</v>
      </c>
    </row>
    <row r="20" spans="2:18">
      <c r="B20" s="11"/>
      <c r="C20" s="5"/>
    </row>
    <row r="21" spans="2:18" ht="15.75" thickBot="1">
      <c r="B21" s="10" t="s">
        <v>91</v>
      </c>
    </row>
    <row r="22" spans="2:18" ht="15.75" thickBot="1">
      <c r="D22" s="17" t="s">
        <v>92</v>
      </c>
      <c r="E22" s="12">
        <v>9.81</v>
      </c>
      <c r="F22" s="16" t="s">
        <v>93</v>
      </c>
    </row>
    <row r="24" spans="2:18">
      <c r="B24" s="10" t="s">
        <v>71</v>
      </c>
    </row>
    <row r="25" spans="2:18" ht="15.75" thickBot="1">
      <c r="B25" s="26"/>
      <c r="C25" s="27" t="s">
        <v>52</v>
      </c>
      <c r="D25" s="28"/>
      <c r="E25" s="28"/>
      <c r="F25" s="50" t="s">
        <v>70</v>
      </c>
      <c r="G25" s="29"/>
    </row>
    <row r="26" spans="2:18" ht="15.75" thickBot="1">
      <c r="B26" s="30" t="s">
        <v>4</v>
      </c>
      <c r="C26" s="23">
        <v>1</v>
      </c>
      <c r="D26" s="31" t="s">
        <v>53</v>
      </c>
      <c r="E26" s="32" t="s">
        <v>61</v>
      </c>
      <c r="F26" s="24">
        <f>_xll.ConvertLengthUnits(C26,D26,G26)</f>
        <v>0.30480000376701355</v>
      </c>
      <c r="G26" s="33" t="s">
        <v>54</v>
      </c>
    </row>
    <row r="27" spans="2:18" ht="15.75" thickBot="1">
      <c r="B27" s="30" t="s">
        <v>5</v>
      </c>
      <c r="C27" s="23">
        <v>1</v>
      </c>
      <c r="D27" s="31" t="s">
        <v>53</v>
      </c>
      <c r="E27" s="32" t="s">
        <v>64</v>
      </c>
      <c r="F27" s="24">
        <f>_xll.ConvertLengthUnits(C27,D27,G27)</f>
        <v>0.30480000376701355</v>
      </c>
      <c r="G27" s="33" t="s">
        <v>54</v>
      </c>
    </row>
    <row r="28" spans="2:18" ht="15.75" thickBot="1">
      <c r="B28" s="30" t="s">
        <v>55</v>
      </c>
      <c r="C28" s="23">
        <v>1</v>
      </c>
      <c r="D28" s="31" t="s">
        <v>53</v>
      </c>
      <c r="E28" s="32" t="s">
        <v>67</v>
      </c>
      <c r="F28" s="24">
        <f>_xll.ConvertLengthUnits(C28,D28,G28)</f>
        <v>0.30480000376701355</v>
      </c>
      <c r="G28" s="33" t="s">
        <v>54</v>
      </c>
    </row>
    <row r="29" spans="2:18">
      <c r="B29" s="34"/>
      <c r="C29" s="35"/>
      <c r="D29" s="36"/>
      <c r="E29" s="36"/>
      <c r="F29" s="36"/>
      <c r="G29" s="37"/>
    </row>
    <row r="30" spans="2:18" ht="15.75" thickBot="1">
      <c r="B30" s="30"/>
      <c r="C30" s="38" t="s">
        <v>56</v>
      </c>
      <c r="D30" s="36"/>
      <c r="E30" s="36"/>
      <c r="F30" s="51" t="s">
        <v>70</v>
      </c>
      <c r="G30" s="37"/>
      <c r="I30" s="10" t="s">
        <v>95</v>
      </c>
      <c r="K30" s="22" t="s">
        <v>70</v>
      </c>
    </row>
    <row r="31" spans="2:18" ht="15.75" thickBot="1">
      <c r="B31" s="30" t="s">
        <v>4</v>
      </c>
      <c r="C31" s="23">
        <v>1000</v>
      </c>
      <c r="D31" s="31" t="s">
        <v>53</v>
      </c>
      <c r="E31" s="32" t="s">
        <v>62</v>
      </c>
      <c r="F31" s="63">
        <f>_xll.ConvertLengthUnits(C31,D31,G31)</f>
        <v>304.80001831054688</v>
      </c>
      <c r="G31" s="33" t="s">
        <v>54</v>
      </c>
      <c r="I31" s="22" t="s">
        <v>4</v>
      </c>
      <c r="J31" s="17" t="s">
        <v>96</v>
      </c>
      <c r="K31" s="63">
        <f>_xll.HeadLoss_f_L_D_Qv_g(f_1,L_1,D_1,Q_1,g)</f>
        <v>24.001266479492188</v>
      </c>
      <c r="L31" s="16" t="s">
        <v>54</v>
      </c>
      <c r="M31" s="18" t="s">
        <v>112</v>
      </c>
      <c r="Q31" s="62">
        <f>_xll.ConvertHeadUnits(dH_1,L31,R31)</f>
        <v>78.744308471679688</v>
      </c>
      <c r="R31" s="16" t="s">
        <v>53</v>
      </c>
    </row>
    <row r="32" spans="2:18" ht="15.75" thickBot="1">
      <c r="B32" s="30" t="s">
        <v>5</v>
      </c>
      <c r="C32" s="23">
        <v>500</v>
      </c>
      <c r="D32" s="31" t="s">
        <v>53</v>
      </c>
      <c r="E32" s="32" t="s">
        <v>65</v>
      </c>
      <c r="F32" s="63">
        <f>_xll.ConvertLengthUnits(C32,D32,G32)</f>
        <v>152.40000915527344</v>
      </c>
      <c r="G32" s="33" t="s">
        <v>54</v>
      </c>
      <c r="I32" s="22" t="s">
        <v>5</v>
      </c>
      <c r="J32" s="17" t="s">
        <v>97</v>
      </c>
      <c r="K32" s="63">
        <f>_xll.HeadLoss_f_L_D_Qv_g(f_2,L_2,D_2,Q_2,g)</f>
        <v>0.38247880339622498</v>
      </c>
      <c r="L32" s="16" t="s">
        <v>54</v>
      </c>
      <c r="M32" s="18" t="s">
        <v>113</v>
      </c>
      <c r="Q32" s="62">
        <f>_xll.ConvertHeadUnits(dH_2,L32,R32)</f>
        <v>1.2548516988754272</v>
      </c>
      <c r="R32" s="16" t="s">
        <v>53</v>
      </c>
    </row>
    <row r="33" spans="2:18" ht="15.75" thickBot="1">
      <c r="B33" s="30" t="s">
        <v>55</v>
      </c>
      <c r="C33" s="23">
        <v>400</v>
      </c>
      <c r="D33" s="31" t="s">
        <v>53</v>
      </c>
      <c r="E33" s="32" t="s">
        <v>68</v>
      </c>
      <c r="F33" s="63">
        <f>_xll.ConvertLengthUnits(C33,D33,G33)</f>
        <v>121.91999816894531</v>
      </c>
      <c r="G33" s="33" t="s">
        <v>54</v>
      </c>
      <c r="I33" s="22" t="s">
        <v>55</v>
      </c>
      <c r="J33" s="17" t="s">
        <v>98</v>
      </c>
      <c r="K33" s="63">
        <f>_xll.HeadLoss_f_L_D_Qv_g(f_3,L_3,D_3,Q_3,g)</f>
        <v>6.4786086082458496</v>
      </c>
      <c r="L33" s="16" t="s">
        <v>54</v>
      </c>
      <c r="M33" s="18" t="s">
        <v>114</v>
      </c>
      <c r="Q33" s="62">
        <f>_xll.ConvertHeadUnits(dH_3,L33,R33)</f>
        <v>21.255277633666992</v>
      </c>
      <c r="R33" s="16" t="s">
        <v>53</v>
      </c>
    </row>
    <row r="34" spans="2:18">
      <c r="B34" s="34"/>
      <c r="C34" s="36"/>
      <c r="D34" s="36"/>
      <c r="E34" s="36"/>
      <c r="F34" s="36"/>
      <c r="G34" s="37"/>
    </row>
    <row r="35" spans="2:18" ht="15.75" thickBot="1">
      <c r="B35" s="34"/>
      <c r="C35" s="39" t="s">
        <v>16</v>
      </c>
      <c r="D35" s="36"/>
      <c r="E35" s="36"/>
      <c r="F35" s="36"/>
      <c r="G35" s="37"/>
    </row>
    <row r="36" spans="2:18" ht="15.75" thickBot="1">
      <c r="B36" s="30" t="s">
        <v>4</v>
      </c>
      <c r="C36" s="32" t="s">
        <v>63</v>
      </c>
      <c r="D36" s="23">
        <v>0.02</v>
      </c>
      <c r="E36" s="36"/>
      <c r="F36" s="36"/>
      <c r="G36" s="37"/>
    </row>
    <row r="37" spans="2:18" ht="15.75" thickBot="1">
      <c r="B37" s="30" t="s">
        <v>5</v>
      </c>
      <c r="C37" s="32" t="s">
        <v>66</v>
      </c>
      <c r="D37" s="23">
        <v>0.02</v>
      </c>
      <c r="E37" s="36"/>
      <c r="F37" s="36"/>
      <c r="G37" s="37"/>
      <c r="I37" s="52" t="s">
        <v>79</v>
      </c>
      <c r="J37" s="52"/>
      <c r="K37" s="52"/>
      <c r="L37" s="53"/>
      <c r="M37" s="53"/>
      <c r="N37" s="53"/>
      <c r="O37" s="17"/>
    </row>
    <row r="38" spans="2:18" ht="15.75" thickBot="1">
      <c r="B38" s="40" t="s">
        <v>55</v>
      </c>
      <c r="C38" s="41" t="s">
        <v>69</v>
      </c>
      <c r="D38" s="42">
        <v>0.02</v>
      </c>
      <c r="E38" s="43"/>
      <c r="F38" s="43"/>
      <c r="G38" s="44"/>
      <c r="I38" s="54" t="s">
        <v>80</v>
      </c>
      <c r="J38" s="54"/>
      <c r="K38" s="54"/>
      <c r="L38" s="53"/>
      <c r="M38" s="53"/>
      <c r="N38" s="53"/>
      <c r="O38" s="17"/>
    </row>
    <row r="39" spans="2:18" ht="15.75" thickBot="1">
      <c r="I39" s="55" t="s">
        <v>86</v>
      </c>
      <c r="J39" s="55"/>
      <c r="K39" s="55"/>
      <c r="L39" s="56" t="s">
        <v>83</v>
      </c>
      <c r="M39" s="64">
        <v>6.3208138919630508E-2</v>
      </c>
      <c r="N39" s="57" t="s">
        <v>0</v>
      </c>
      <c r="Q39" s="63">
        <f>_xll.ConvertVolumeFlowrateUnits(Q_2,N39,R39)</f>
        <v>2.2321743965148926</v>
      </c>
      <c r="R39" s="16" t="s">
        <v>94</v>
      </c>
    </row>
    <row r="40" spans="2:18" ht="15.75" thickBot="1">
      <c r="B40" s="10" t="s">
        <v>72</v>
      </c>
      <c r="I40" s="55" t="s">
        <v>87</v>
      </c>
      <c r="J40" s="55"/>
      <c r="K40" s="55"/>
      <c r="L40" s="56" t="s">
        <v>84</v>
      </c>
      <c r="M40" s="64">
        <v>0.29084742403938746</v>
      </c>
      <c r="N40" s="57" t="s">
        <v>0</v>
      </c>
      <c r="Q40" s="63">
        <f>_xll.ConvertVolumeFlowrateUnits(Q_3,N40,R40)</f>
        <v>10.271180152893066</v>
      </c>
      <c r="R40" s="16" t="s">
        <v>94</v>
      </c>
    </row>
    <row r="41" spans="2:18" ht="15.75" thickBot="1">
      <c r="B41" s="45"/>
      <c r="C41" s="50" t="s">
        <v>58</v>
      </c>
      <c r="D41" s="50"/>
      <c r="E41" s="28"/>
      <c r="F41" s="50" t="s">
        <v>70</v>
      </c>
      <c r="G41" s="29"/>
      <c r="I41" s="54" t="s">
        <v>81</v>
      </c>
      <c r="J41" s="54"/>
      <c r="K41" s="54"/>
      <c r="L41" s="53"/>
      <c r="M41" s="53"/>
      <c r="N41" s="53"/>
      <c r="O41" s="18"/>
    </row>
    <row r="42" spans="2:18" ht="15.75" thickBot="1">
      <c r="B42" s="30" t="s">
        <v>17</v>
      </c>
      <c r="C42" s="12">
        <v>100</v>
      </c>
      <c r="D42" s="31" t="s">
        <v>53</v>
      </c>
      <c r="E42" s="32" t="s">
        <v>73</v>
      </c>
      <c r="F42" s="63">
        <f>_xll.ConvertLengthUnits(C42,D42,G42)</f>
        <v>30.479999542236328</v>
      </c>
      <c r="G42" s="33" t="s">
        <v>54</v>
      </c>
      <c r="I42" s="61"/>
      <c r="J42" s="61"/>
      <c r="K42" s="61"/>
      <c r="L42" s="53"/>
      <c r="M42" s="58"/>
      <c r="N42" s="58"/>
    </row>
    <row r="43" spans="2:18" ht="15.75" thickBot="1">
      <c r="B43" s="30" t="s">
        <v>18</v>
      </c>
      <c r="C43" s="12">
        <v>20</v>
      </c>
      <c r="D43" s="31" t="s">
        <v>53</v>
      </c>
      <c r="E43" s="32" t="s">
        <v>74</v>
      </c>
      <c r="F43" s="63">
        <f>_xll.ConvertLengthUnits(C43,D43,G43)</f>
        <v>6.0960001945495605</v>
      </c>
      <c r="G43" s="33" t="s">
        <v>54</v>
      </c>
      <c r="I43" s="54"/>
      <c r="J43" s="54"/>
      <c r="K43" s="54"/>
      <c r="L43" s="53"/>
      <c r="M43" s="59">
        <f>(P_A-P_B)/rho/g+(V_A^2-V_B^2)/2/g+(z_A-z_B)-(dH_1+dH_2)</f>
        <v>2.5406479835510254E-4</v>
      </c>
      <c r="N43" s="57" t="s">
        <v>54</v>
      </c>
      <c r="O43" s="18" t="s">
        <v>104</v>
      </c>
    </row>
    <row r="44" spans="2:18" ht="15.75" thickBot="1">
      <c r="B44" s="30" t="s">
        <v>57</v>
      </c>
      <c r="C44" s="12">
        <v>0</v>
      </c>
      <c r="D44" s="31" t="s">
        <v>53</v>
      </c>
      <c r="E44" s="32" t="s">
        <v>75</v>
      </c>
      <c r="F44" s="63">
        <f>_xll.ConvertLengthUnits(C44,D44,G44)</f>
        <v>0</v>
      </c>
      <c r="G44" s="33" t="s">
        <v>54</v>
      </c>
      <c r="I44" s="54"/>
      <c r="J44" s="54"/>
      <c r="K44" s="54"/>
      <c r="L44" s="53"/>
      <c r="M44" s="53"/>
      <c r="N44" s="53"/>
      <c r="O44" s="17"/>
    </row>
    <row r="45" spans="2:18" ht="15.75" thickBot="1">
      <c r="B45" s="34"/>
      <c r="C45" s="32"/>
      <c r="D45" s="36"/>
      <c r="E45" s="36"/>
      <c r="F45" s="36"/>
      <c r="G45" s="37"/>
      <c r="I45" s="58"/>
      <c r="J45" s="58"/>
      <c r="K45" s="58"/>
      <c r="L45" s="56"/>
      <c r="M45" s="58"/>
      <c r="N45" s="58"/>
    </row>
    <row r="46" spans="2:18" ht="15.75" thickBot="1">
      <c r="B46" s="34"/>
      <c r="C46" s="51" t="s">
        <v>59</v>
      </c>
      <c r="D46" s="51"/>
      <c r="E46" s="36"/>
      <c r="F46" s="51" t="s">
        <v>70</v>
      </c>
      <c r="G46" s="37"/>
      <c r="I46" s="54"/>
      <c r="J46" s="54"/>
      <c r="K46" s="54"/>
      <c r="L46" s="53"/>
      <c r="M46" s="59">
        <f>(P_A-P_C)/rho/g+(V_A^2-V_C^2)/2/g+(z_A-z_C)-(dH_1+dH_3)</f>
        <v>1.2445449829101563E-4</v>
      </c>
      <c r="N46" s="57" t="s">
        <v>54</v>
      </c>
      <c r="O46" s="18" t="s">
        <v>103</v>
      </c>
    </row>
    <row r="47" spans="2:18" ht="15.75" thickBot="1">
      <c r="B47" s="30" t="s">
        <v>17</v>
      </c>
      <c r="C47" s="12">
        <v>0</v>
      </c>
      <c r="D47" s="31" t="s">
        <v>60</v>
      </c>
      <c r="E47" s="32" t="s">
        <v>76</v>
      </c>
      <c r="F47" s="24">
        <f>_xll.ConvertPressureUnits(C47,D47,G47)</f>
        <v>0</v>
      </c>
      <c r="G47" s="33" t="s">
        <v>22</v>
      </c>
      <c r="I47" s="54"/>
      <c r="J47" s="54"/>
      <c r="K47" s="54"/>
      <c r="L47" s="53"/>
      <c r="M47" s="53"/>
      <c r="N47" s="53"/>
    </row>
    <row r="48" spans="2:18" ht="15.75" thickBot="1">
      <c r="B48" s="30" t="s">
        <v>18</v>
      </c>
      <c r="C48" s="12">
        <v>0</v>
      </c>
      <c r="D48" s="31" t="s">
        <v>60</v>
      </c>
      <c r="E48" s="32" t="s">
        <v>77</v>
      </c>
      <c r="F48" s="24">
        <f>_xll.ConvertPressureUnits(C48,D48,G48)</f>
        <v>0</v>
      </c>
      <c r="G48" s="33" t="s">
        <v>22</v>
      </c>
    </row>
    <row r="49" spans="2:18" ht="15.75" thickBot="1">
      <c r="B49" s="30" t="s">
        <v>57</v>
      </c>
      <c r="C49" s="12">
        <v>0</v>
      </c>
      <c r="D49" s="31" t="s">
        <v>60</v>
      </c>
      <c r="E49" s="32" t="s">
        <v>78</v>
      </c>
      <c r="F49" s="24">
        <f>_xll.ConvertPressureUnits(C49,D49,G49)</f>
        <v>0</v>
      </c>
      <c r="G49" s="33" t="s">
        <v>22</v>
      </c>
      <c r="I49" s="2" t="s">
        <v>82</v>
      </c>
      <c r="J49" s="60"/>
      <c r="K49" s="17"/>
      <c r="L49" s="17"/>
      <c r="M49" s="17"/>
    </row>
    <row r="50" spans="2:18" ht="15.75" thickBot="1">
      <c r="B50" s="34"/>
      <c r="C50" s="36"/>
      <c r="D50" s="36"/>
      <c r="E50" s="36"/>
      <c r="F50" s="36"/>
      <c r="G50" s="37"/>
      <c r="I50" s="25" t="s">
        <v>88</v>
      </c>
      <c r="J50" s="17" t="s">
        <v>85</v>
      </c>
      <c r="K50" s="64">
        <f xml:space="preserve"> Q_2 + Q_3</f>
        <v>0.35405556295901797</v>
      </c>
      <c r="L50" s="16" t="s">
        <v>0</v>
      </c>
      <c r="M50" s="18" t="s">
        <v>115</v>
      </c>
      <c r="Q50" s="63">
        <f>_xll.ConvertVolumeFlowrateUnits(Q_1,L50,R50)</f>
        <v>12.503354072570801</v>
      </c>
      <c r="R50" s="16" t="s">
        <v>94</v>
      </c>
    </row>
    <row r="51" spans="2:18" ht="15.75" thickBot="1">
      <c r="B51" s="34"/>
      <c r="C51" s="51" t="s">
        <v>99</v>
      </c>
      <c r="D51" s="51"/>
      <c r="E51" s="36"/>
      <c r="F51" s="51" t="s">
        <v>70</v>
      </c>
      <c r="G51" s="37"/>
    </row>
    <row r="52" spans="2:18" ht="15.75" thickBot="1">
      <c r="B52" s="30" t="s">
        <v>17</v>
      </c>
      <c r="C52" s="12">
        <v>0</v>
      </c>
      <c r="D52" s="31" t="s">
        <v>89</v>
      </c>
      <c r="E52" s="32" t="s">
        <v>100</v>
      </c>
      <c r="F52" s="24">
        <f>_xll.ConvertVelocityUnits(C52,D52,G52)</f>
        <v>0</v>
      </c>
      <c r="G52" s="33" t="s">
        <v>90</v>
      </c>
    </row>
    <row r="53" spans="2:18" ht="15.75" thickBot="1">
      <c r="B53" s="30" t="s">
        <v>18</v>
      </c>
      <c r="C53" s="12">
        <v>0</v>
      </c>
      <c r="D53" s="31" t="s">
        <v>89</v>
      </c>
      <c r="E53" s="32" t="s">
        <v>101</v>
      </c>
      <c r="F53" s="24">
        <f>_xll.ConvertVelocityUnits(C53,D53,G53)</f>
        <v>0</v>
      </c>
      <c r="G53" s="33" t="s">
        <v>90</v>
      </c>
    </row>
    <row r="54" spans="2:18">
      <c r="B54" s="40" t="s">
        <v>57</v>
      </c>
      <c r="C54" s="46">
        <v>0</v>
      </c>
      <c r="D54" s="47" t="s">
        <v>89</v>
      </c>
      <c r="E54" s="41" t="s">
        <v>102</v>
      </c>
      <c r="F54" s="48">
        <f>_xll.ConvertVelocityUnits(C54,D54,G54)</f>
        <v>0</v>
      </c>
      <c r="G54" s="49" t="s">
        <v>90</v>
      </c>
    </row>
    <row r="60" spans="2:18">
      <c r="P60" s="7"/>
    </row>
    <row r="61" spans="2:18">
      <c r="P61" s="7"/>
    </row>
    <row r="65" spans="12:17">
      <c r="L65" s="1"/>
    </row>
    <row r="68" spans="12:17">
      <c r="Q68" s="6"/>
    </row>
    <row r="74" spans="12:17">
      <c r="L74" s="3"/>
    </row>
  </sheetData>
  <phoneticPr fontId="13" type="noConversion"/>
  <hyperlinks>
    <hyperlink ref="B5" r:id="rId1" xr:uid="{70ECACB5-677D-4C02-AD74-10FD4455CFBE}"/>
  </hyperlinks>
  <pageMargins left="0.25" right="0.25" top="0.75" bottom="0.75" header="0.3" footer="0.3"/>
  <pageSetup paperSize="9" scale="46" orientation="landscape" horizontalDpi="1200" verticalDpi="1200" r:id="rId2"/>
  <drawing r:id="rId3"/>
  <legacyDrawing r:id="rId4"/>
  <oleObjects>
    <mc:AlternateContent xmlns:mc="http://schemas.openxmlformats.org/markup-compatibility/2006">
      <mc:Choice Requires="x14">
        <oleObject progId="Equation.DSMT4" shapeId="4098" r:id="rId5">
          <objectPr defaultSize="0" autoPict="0" r:id="rId6">
            <anchor moveWithCells="1" sizeWithCells="1">
              <from>
                <xdr:col>8</xdr:col>
                <xdr:colOff>123825</xdr:colOff>
                <xdr:row>41</xdr:row>
                <xdr:rowOff>28575</xdr:rowOff>
              </from>
              <to>
                <xdr:col>11</xdr:col>
                <xdr:colOff>609600</xdr:colOff>
                <xdr:row>43</xdr:row>
                <xdr:rowOff>47625</xdr:rowOff>
              </to>
            </anchor>
          </objectPr>
        </oleObject>
      </mc:Choice>
      <mc:Fallback>
        <oleObject progId="Equation.DSMT4" shapeId="4098" r:id="rId5"/>
      </mc:Fallback>
    </mc:AlternateContent>
    <mc:AlternateContent xmlns:mc="http://schemas.openxmlformats.org/markup-compatibility/2006">
      <mc:Choice Requires="x14">
        <oleObject progId="Equation.DSMT4" shapeId="4099" r:id="rId7">
          <objectPr defaultSize="0" r:id="rId8">
            <anchor moveWithCells="1" sizeWithCells="1">
              <from>
                <xdr:col>8</xdr:col>
                <xdr:colOff>114300</xdr:colOff>
                <xdr:row>44</xdr:row>
                <xdr:rowOff>66675</xdr:rowOff>
              </from>
              <to>
                <xdr:col>11</xdr:col>
                <xdr:colOff>609600</xdr:colOff>
                <xdr:row>46</xdr:row>
                <xdr:rowOff>104775</xdr:rowOff>
              </to>
            </anchor>
          </objectPr>
        </oleObject>
      </mc:Choice>
      <mc:Fallback>
        <oleObject progId="Equation.DSMT4" shapeId="4099" r:id="rId7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M o d e l   x m l n s = " h t t p : / / s c h e m a s . m i c r o s o f t . c o m / S o l v e r F o u n d a t i o n / "   x m l n s : x s i = " h t t p : / / w w w . w 3 . o r g / 2 0 0 1 / X M L S c h e m a - i n s t a n c e "   x m l n s : x s d = " h t t p : / / w w w . w 3 . o r g / 2 0 0 1 / X M L S c h e m a " >  
     < M o d e l T e x t > / /   M o d e l :   T h i s   i s   t h e   m a i n   m o d e l i n g   a r e a  
 M o d e l [  
  
     / /   P a r a m e t e r s :   T h i s   i s   w h e r e   y o u   d e f i n e   t h e   d a t a   t h a t   p l u g s   i n t o   t h e    
     / /   m o d e l .   P a r a m e t e r s   c a n   b e   d e c l a r e d   a s   S e t s   t h a t   a r e   l a t e r   u s e d   a s    
     / /   i n d i c e s   ( i n   o t h e r   P a r a m e t e r s   o r   D e c i s i o n s ) ,   o r   a s   s i n g l e d - v a l u e d    
     / /   c o n s t a n t s   o f   t y p e   R e a l s ,   I n t e g e r s ,   o r   B o o l e a n s .   W h e n   P a r a m e t e r s    
     / /   a r e   d e c l a r e d   a s   S e t s ,   t h e   e l e m e n t s   o f   t h e   s e t s   w i l l   c o m e   f r o m   t h e    
     / /   s p r e a d s h e e t   v i a   t h e   d a t a   b i n d i n g   f u n c t i o n a l i t y .   W h e n   P a r a m e t e r s    
     / /   a r e   d e c l a r e d   a s   c o n s t a n t s ,   t h e i r   v a l u e s   c a n   b e   i n i t i a l i z e d   e i t h e r   i n    
     / /   p l a c e   u s i n g   =   o r   f r o m   d a t a   b i n d i n g   f u n c t i o n a l i t y .  
     P a r a m e t e r s [  
  
     ] ,  
  
     / /   D e c i s i o n s :   T h e s e   a r e   t h e    o u t p u t s    o f   t h e   s o l v e r .   T h e y   a r e   t h e    
     / /   r e s u l t s   o f   t h e   m o d e l   b e i n g   s o l v e d .   S u p p o r t e d   t y p e s   f o r   D e c i s i o n s    
     / /   c a n   b e   R e a l s ,   I n t e g e r s ,   o r   B o o l e a n s .   D e c i s i o n s   a r e   m a n d a t o r y .  
     D e c i s i o n s [  
  
     ] ,  
  
     / /   C o n s t r a i n t s :   T h i s   i s   w h e r e   y o u   c a n   a d d   b u s i n e s s   c o n s t r a i n t s   t o    
     / /   t h e   m o d e l .   T h e s e   a r e   r e s t r i c t i o n s   p l a c e d   o n   D e c i s i o n s .  
     C o n s t r a i n t s [  
  
     ] ,  
    
     / /   G o a l s :   T h i s   i s   w h e r e   y o u   d e f i n e   t h e   b u s i n e s s   g o a l   o r   g o a l s   y o u  
     / /   a r e   t r y i n g   t o   a c c o m p l i s h .   T h e s e   a r e   u s e d   t o   s p e c i f y   a   q u a n t i t y   t h a t    
     / /   s h o u l d   b e   m a x i m i z e d   o r   m i n i m i z e d   ( M i n i m i z e [ ]   o r   M a x i m i z e   [ ] )  
     G o a l s [  
  
     ]  
  
 ] < / M o d e l T e x t >  
     < D a t a B i n d i n g s >  
         < B i n d i n g S o u r c e I n f o >  
             < N a m e > E x c e l A d d I n < / N a m e >  
             < C o n n e c t i o n / >  
             < P a r a m e t e r B i n d i n g s / >  
             < D e c i s i o n B i n d i n g s / >  
         < / B i n d i n g S o u r c e I n f o >  
     < / D a t a B i n d i n g s >  
     < D i r e c t i v e s / >  
     < O p t i o n s >  
         < P r o p e r t y I n f o >  
             < N a m e > A l l o w M o d e l T e x t E d i t i n g < / N a m e >  
             < V a l u e   x s i : t y p e = " x s d : b o o l e a n " > f a l s e < / V a l u e >  
         < / P r o p e r t y I n f o >  
         < P r o p e r t y I n f o >  
             < N a m e > E d i t o r V i s i b l e < / N a m e >  
             < V a l u e   x s i : t y p e = " x s d : b o o l e a n " > f a l s e < / V a l u e >  
         < / P r o p e r t y I n f o >  
         < P r o p e r t y I n f o >  
             < N a m e > C l e a r L o g O n S o l v i n g < / N a m e >  
             < V a l u e   x s i : t y p e = " x s d : b o o l e a n " > f a l s e < / V a l u e >  
         < / P r o p e r t y I n f o >  
         < P r o p e r t y I n f o >  
             < N a m e > S a m p l i n g C o u n t < / N a m e >  
             < V a l u e   x s i : t y p e = " x s d : i n t " > 0 < / V a l u e >  
         < / P r o p e r t y I n f o >  
         < P r o p e r t y I n f o >  
             < N a m e > R a n d o m S e e d < / N a m e >  
             < V a l u e   x s i : t y p e = " x s d : i n t " > 0 < / V a l u e >  
         < / P r o p e r t y I n f o >  
         < P r o p e r t y I n f o >  
             < N a m e > S a m p l i n g M e t h o d < / N a m e >  
             < V a l u e   x s i : t y p e = " x s d : i n t " > 0 < / V a l u e >  
         < / P r o p e r t y I n f o >  
         < P r o p e r t y I n f o >  
             < N a m e > R e p o r t O p t i o n s < / N a m e >  
             < V a l u e   x s i : t y p e = " x s d : i n t " > 5 < / V a l u e >  
         < / P r o p e r t y I n f o >  
     < / O p t i o n s >  
 < / M o d e l > 
</file>

<file path=customXml/item2.xml><?xml version="1.0" encoding="utf-8"?>
<versions xmlns="http://schemas.microsoft.com/SolverFoundationForExcel/Version">
  <addinversion>3.1</addinversion>
</versions>
</file>

<file path=customXml/itemProps1.xml><?xml version="1.0" encoding="utf-8"?>
<ds:datastoreItem xmlns:ds="http://schemas.openxmlformats.org/officeDocument/2006/customXml" ds:itemID="{6EE3EC00-8BA4-4007-BB96-A9760889089A}">
  <ds:schemaRefs>
    <ds:schemaRef ds:uri="http://schemas.microsoft.com/SolverFoundation/"/>
    <ds:schemaRef ds:uri="http://www.w3.org/2001/XMLSchema"/>
  </ds:schemaRefs>
</ds:datastoreItem>
</file>

<file path=customXml/itemProps2.xml><?xml version="1.0" encoding="utf-8"?>
<ds:datastoreItem xmlns:ds="http://schemas.openxmlformats.org/officeDocument/2006/customXml" ds:itemID="{37FA34C2-BD0B-4E0C-9F2B-0CD6DBCD823C}">
  <ds:schemaRefs>
    <ds:schemaRef ds:uri="http://schemas.microsoft.com/SolverFoundationForExcel/Vers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27</vt:i4>
      </vt:variant>
    </vt:vector>
  </HeadingPairs>
  <TitlesOfParts>
    <vt:vector size="29" baseType="lpstr">
      <vt:lpstr>Readme</vt:lpstr>
      <vt:lpstr>Three reservoirs</vt:lpstr>
      <vt:lpstr>Cd</vt:lpstr>
      <vt:lpstr>D_1</vt:lpstr>
      <vt:lpstr>D_2</vt:lpstr>
      <vt:lpstr>D_3</vt:lpstr>
      <vt:lpstr>dH_1</vt:lpstr>
      <vt:lpstr>dH_2</vt:lpstr>
      <vt:lpstr>dH_3</vt:lpstr>
      <vt:lpstr>f_1</vt:lpstr>
      <vt:lpstr>f_2</vt:lpstr>
      <vt:lpstr>f_3</vt:lpstr>
      <vt:lpstr>g</vt:lpstr>
      <vt:lpstr>L_1</vt:lpstr>
      <vt:lpstr>L_2</vt:lpstr>
      <vt:lpstr>L_3</vt:lpstr>
      <vt:lpstr>P_A</vt:lpstr>
      <vt:lpstr>P_B</vt:lpstr>
      <vt:lpstr>P_C</vt:lpstr>
      <vt:lpstr>Q_1</vt:lpstr>
      <vt:lpstr>Q_2</vt:lpstr>
      <vt:lpstr>Q_3</vt:lpstr>
      <vt:lpstr>rho</vt:lpstr>
      <vt:lpstr>V_A</vt:lpstr>
      <vt:lpstr>V_B</vt:lpstr>
      <vt:lpstr>V_C</vt:lpstr>
      <vt:lpstr>z_A</vt:lpstr>
      <vt:lpstr>z_B</vt:lpstr>
      <vt:lpstr>z_C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Corre</dc:creator>
  <cp:lastModifiedBy>François Corre</cp:lastModifiedBy>
  <cp:lastPrinted>2021-06-06T08:47:55Z</cp:lastPrinted>
  <dcterms:created xsi:type="dcterms:W3CDTF">2015-06-05T18:19:34Z</dcterms:created>
  <dcterms:modified xsi:type="dcterms:W3CDTF">2022-05-12T16:31:31Z</dcterms:modified>
</cp:coreProperties>
</file>